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cenv365-my.sharepoint.com/personal/eric_rice_des_sc_gov/Documents/Desktop 1/Calculation Templates/"/>
    </mc:Choice>
  </mc:AlternateContent>
  <xr:revisionPtr revIDLastSave="30" documentId="13_ncr:1_{DCF3D5C7-694E-440D-BD48-6123C697FDA1}" xr6:coauthVersionLast="47" xr6:coauthVersionMax="47" xr10:uidLastSave="{355EC6B5-439E-43D1-AC02-9A51522B1996}"/>
  <bookViews>
    <workbookView xWindow="-120" yWindow="-120" windowWidth="29040" windowHeight="15720" xr2:uid="{00000000-000D-0000-FFFF-FFFF00000000}"/>
  </bookViews>
  <sheets>
    <sheet name="Preamble" sheetId="4" r:id="rId1"/>
    <sheet name="Initial" sheetId="2" r:id="rId2"/>
    <sheet name="Ongoing" sheetId="1" r:id="rId3"/>
    <sheet name="12-set" sheetId="3" r:id="rId4"/>
  </sheets>
  <definedNames>
    <definedName name="_xlnm.Print_Area" localSheetId="3">'12-set'!$A$1:$Q$32</definedName>
    <definedName name="_xlnm.Print_Area" localSheetId="1">Initial!$A$1:$M$32</definedName>
    <definedName name="_xlnm.Print_Area" localSheetId="2">Ongoing!$A$1:$M$32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K9" i="1"/>
  <c r="O9" i="3"/>
  <c r="J15" i="3"/>
  <c r="J15" i="1"/>
  <c r="J15" i="2"/>
  <c r="J9" i="2"/>
  <c r="I8" i="2"/>
  <c r="J8" i="2" s="1"/>
  <c r="F30" i="3"/>
  <c r="F29" i="3"/>
  <c r="F28" i="3"/>
  <c r="F27" i="3"/>
  <c r="F26" i="3"/>
  <c r="F25" i="3"/>
  <c r="F24" i="3"/>
  <c r="F23" i="3"/>
  <c r="F22" i="3"/>
  <c r="N9" i="3"/>
  <c r="N8" i="3"/>
  <c r="O8" i="3" s="1"/>
  <c r="I9" i="2"/>
  <c r="F30" i="2"/>
  <c r="F29" i="2"/>
  <c r="F28" i="2"/>
  <c r="F27" i="2"/>
  <c r="F26" i="2"/>
  <c r="F25" i="2"/>
  <c r="F24" i="2"/>
  <c r="F23" i="2"/>
  <c r="F22" i="2"/>
  <c r="J9" i="1"/>
  <c r="F27" i="1"/>
  <c r="F28" i="1"/>
  <c r="F29" i="1"/>
  <c r="F30" i="1"/>
  <c r="F23" i="1"/>
  <c r="F24" i="1"/>
  <c r="F25" i="1"/>
  <c r="F26" i="1"/>
  <c r="F22" i="1"/>
</calcChain>
</file>

<file path=xl/sharedStrings.xml><?xml version="1.0" encoding="utf-8"?>
<sst xmlns="http://schemas.openxmlformats.org/spreadsheetml/2006/main" count="94" uniqueCount="38">
  <si>
    <t>SD</t>
  </si>
  <si>
    <t>Calc. MDL</t>
  </si>
  <si>
    <t>Method:</t>
  </si>
  <si>
    <t>Instrument ID:</t>
  </si>
  <si>
    <t>Replicate Concentration</t>
  </si>
  <si>
    <t>Analyst Initials:</t>
  </si>
  <si>
    <t>Analysis Dates:</t>
  </si>
  <si>
    <t>PQL</t>
  </si>
  <si>
    <r>
      <t xml:space="preserve">Is the Calculated MDL </t>
    </r>
    <r>
      <rPr>
        <sz val="11"/>
        <color theme="1"/>
        <rFont val="Calibri"/>
        <family val="2"/>
      </rPr>
      <t>≤ replicate spike concentration?</t>
    </r>
  </si>
  <si>
    <t>Blank Replicates</t>
  </si>
  <si>
    <t>Student's T Value*</t>
  </si>
  <si>
    <t xml:space="preserve">Units: </t>
  </si>
  <si>
    <t>Sample ID1</t>
  </si>
  <si>
    <t>Sample ID2</t>
  </si>
  <si>
    <t>Sample ID3</t>
  </si>
  <si>
    <t>SampleID4</t>
  </si>
  <si>
    <t>SampleID5</t>
  </si>
  <si>
    <t>Sample ID6</t>
  </si>
  <si>
    <t>Sample ID7</t>
  </si>
  <si>
    <t>Standard Lot numbers:</t>
  </si>
  <si>
    <t>Sample ID8</t>
  </si>
  <si>
    <t># of replicates</t>
  </si>
  <si>
    <t>Continuing MDL STUDY</t>
  </si>
  <si>
    <t>N</t>
  </si>
  <si>
    <t>N-1</t>
  </si>
  <si>
    <t>Ongoing: 2 per quarter that you run samples</t>
  </si>
  <si>
    <t>Initial Demonstration</t>
  </si>
  <si>
    <t>Spiked Replicates</t>
  </si>
  <si>
    <t>MDL (s)</t>
  </si>
  <si>
    <t>MDL (b)</t>
  </si>
  <si>
    <t>Initial MDL STUDY</t>
  </si>
  <si>
    <t>Sample ID9</t>
  </si>
  <si>
    <t>Sample ID10</t>
  </si>
  <si>
    <t>Sample ID11</t>
  </si>
  <si>
    <t>Sample ID12</t>
  </si>
  <si>
    <t>Using 1 data point per month</t>
  </si>
  <si>
    <t>Did all method blanks give numerical results?</t>
  </si>
  <si>
    <t>This workbook is designed to help labs calculate their MDL values. The Initial tab covers the initial MDL study. The Ongoing tab covers the standard (required) 2 samples/quarter ongoing MDL study. The 12-set is included for labs that want to record a data point each month for consistency purposes. The 12-set is not required, but some labs find it easier to set a testing schedule each month.                                                         If the formulas break and would like another sheet another copy can be found on our website: 
https://des.sc.gov/programs/bureau-regional-laboratory-services/environmental-laboratory-certification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</si>
</sst>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3" fillId="0" borderId="3" xfId="0" applyFont="1" applyBorder="1"/>
    <xf numFmtId="0" fontId="0" fillId="0" borderId="4" xfId="0" applyBorder="1"/>
    <xf numFmtId="0" fontId="0" fillId="2" borderId="1" xfId="0" applyFill="1" applyBorder="1"/>
    <xf numFmtId="0" fontId="0" fillId="0" borderId="5" xfId="0" applyBorder="1"/>
    <xf numFmtId="0" fontId="1" fillId="0" borderId="0" xfId="0" applyFont="1"/>
    <xf numFmtId="0" fontId="0" fillId="3" borderId="2" xfId="0" applyFill="1" applyBorder="1"/>
    <xf numFmtId="0" fontId="0" fillId="4" borderId="1" xfId="0" applyFill="1" applyBorder="1"/>
    <xf numFmtId="0" fontId="0" fillId="0" borderId="0" xfId="0" applyAlignment="1">
      <alignment wrapText="1"/>
    </xf>
    <xf numFmtId="0" fontId="0" fillId="4" borderId="2" xfId="0" applyFill="1" applyBorder="1"/>
    <xf numFmtId="0" fontId="0" fillId="5" borderId="1" xfId="0" applyFill="1" applyBorder="1" applyAlignment="1">
      <alignment horizontal="center" vertical="center"/>
    </xf>
    <xf numFmtId="0" fontId="0" fillId="0" borderId="6" xfId="0" applyBorder="1"/>
    <xf numFmtId="0" fontId="0" fillId="5" borderId="1" xfId="0" applyFill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17AC5-5D0E-4F34-8623-2040DB0351A3}">
  <dimension ref="A1:G10"/>
  <sheetViews>
    <sheetView tabSelected="1" workbookViewId="0">
      <selection activeCell="A11" sqref="A11"/>
    </sheetView>
  </sheetViews>
  <sheetFormatPr defaultRowHeight="15" x14ac:dyDescent="0.25"/>
  <sheetData>
    <row r="1" spans="1:7" x14ac:dyDescent="0.25">
      <c r="A1" s="21" t="s">
        <v>37</v>
      </c>
      <c r="B1" s="21"/>
      <c r="C1" s="21"/>
      <c r="D1" s="21"/>
      <c r="E1" s="21"/>
      <c r="F1" s="21"/>
      <c r="G1" s="21"/>
    </row>
    <row r="2" spans="1:7" x14ac:dyDescent="0.25">
      <c r="A2" s="21"/>
      <c r="B2" s="21"/>
      <c r="C2" s="21"/>
      <c r="D2" s="21"/>
      <c r="E2" s="21"/>
      <c r="F2" s="21"/>
      <c r="G2" s="21"/>
    </row>
    <row r="3" spans="1:7" x14ac:dyDescent="0.25">
      <c r="A3" s="21"/>
      <c r="B3" s="21"/>
      <c r="C3" s="21"/>
      <c r="D3" s="21"/>
      <c r="E3" s="21"/>
      <c r="F3" s="21"/>
      <c r="G3" s="21"/>
    </row>
    <row r="4" spans="1:7" x14ac:dyDescent="0.25">
      <c r="A4" s="21"/>
      <c r="B4" s="21"/>
      <c r="C4" s="21"/>
      <c r="D4" s="21"/>
      <c r="E4" s="21"/>
      <c r="F4" s="21"/>
      <c r="G4" s="21"/>
    </row>
    <row r="5" spans="1:7" x14ac:dyDescent="0.25">
      <c r="A5" s="21"/>
      <c r="B5" s="21"/>
      <c r="C5" s="21"/>
      <c r="D5" s="21"/>
      <c r="E5" s="21"/>
      <c r="F5" s="21"/>
      <c r="G5" s="21"/>
    </row>
    <row r="6" spans="1:7" x14ac:dyDescent="0.25">
      <c r="A6" s="21"/>
      <c r="B6" s="21"/>
      <c r="C6" s="21"/>
      <c r="D6" s="21"/>
      <c r="E6" s="21"/>
      <c r="F6" s="21"/>
      <c r="G6" s="21"/>
    </row>
    <row r="7" spans="1:7" x14ac:dyDescent="0.25">
      <c r="A7" s="21"/>
      <c r="B7" s="21"/>
      <c r="C7" s="21"/>
      <c r="D7" s="21"/>
      <c r="E7" s="21"/>
      <c r="F7" s="21"/>
      <c r="G7" s="21"/>
    </row>
    <row r="8" spans="1:7" x14ac:dyDescent="0.25">
      <c r="A8" s="21"/>
      <c r="B8" s="21"/>
      <c r="C8" s="21"/>
      <c r="D8" s="21"/>
      <c r="E8" s="21"/>
      <c r="F8" s="21"/>
      <c r="G8" s="21"/>
    </row>
    <row r="9" spans="1:7" x14ac:dyDescent="0.25">
      <c r="A9" s="21"/>
      <c r="B9" s="21"/>
      <c r="C9" s="21"/>
      <c r="D9" s="21"/>
      <c r="E9" s="21"/>
      <c r="F9" s="21"/>
      <c r="G9" s="21"/>
    </row>
    <row r="10" spans="1:7" x14ac:dyDescent="0.25">
      <c r="A10" s="21"/>
      <c r="B10" s="21"/>
      <c r="C10" s="21"/>
      <c r="D10" s="21"/>
      <c r="E10" s="21"/>
      <c r="F10" s="21"/>
      <c r="G10" s="21"/>
    </row>
  </sheetData>
  <mergeCells count="1">
    <mergeCell ref="A1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E380B-94A5-47A4-BAEE-8452D9BE620B}">
  <dimension ref="A1:L31"/>
  <sheetViews>
    <sheetView workbookViewId="0">
      <selection activeCell="B8" sqref="B8"/>
    </sheetView>
  </sheetViews>
  <sheetFormatPr defaultRowHeight="15" x14ac:dyDescent="0.25"/>
  <cols>
    <col min="1" max="1" width="22.7109375" bestFit="1" customWidth="1"/>
    <col min="2" max="2" width="10.85546875" customWidth="1"/>
    <col min="3" max="3" width="10.85546875" bestFit="1" customWidth="1"/>
    <col min="4" max="4" width="14" customWidth="1"/>
    <col min="5" max="5" width="10.42578125" customWidth="1"/>
    <col min="6" max="6" width="12" bestFit="1" customWidth="1"/>
    <col min="7" max="7" width="10.85546875" bestFit="1" customWidth="1"/>
    <col min="8" max="8" width="11.7109375" customWidth="1"/>
    <col min="14" max="14" width="6.7109375" customWidth="1"/>
  </cols>
  <sheetData>
    <row r="1" spans="1:12" ht="18.75" x14ac:dyDescent="0.3">
      <c r="D1" s="11" t="s">
        <v>30</v>
      </c>
    </row>
    <row r="2" spans="1:12" x14ac:dyDescent="0.25">
      <c r="A2" t="s">
        <v>2</v>
      </c>
    </row>
    <row r="3" spans="1:12" x14ac:dyDescent="0.25">
      <c r="A3" t="s">
        <v>3</v>
      </c>
    </row>
    <row r="4" spans="1:12" x14ac:dyDescent="0.25">
      <c r="A4" t="s">
        <v>5</v>
      </c>
    </row>
    <row r="5" spans="1:12" x14ac:dyDescent="0.25">
      <c r="A5" t="s">
        <v>11</v>
      </c>
    </row>
    <row r="7" spans="1:12" x14ac:dyDescent="0.25">
      <c r="A7" s="1" t="s">
        <v>4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0</v>
      </c>
      <c r="J7" s="1" t="s">
        <v>1</v>
      </c>
      <c r="K7" s="1" t="s">
        <v>7</v>
      </c>
    </row>
    <row r="8" spans="1:12" x14ac:dyDescent="0.25">
      <c r="A8" s="3" t="s">
        <v>27</v>
      </c>
      <c r="B8" s="3"/>
      <c r="C8" s="3"/>
      <c r="D8" s="3"/>
      <c r="E8" s="3"/>
      <c r="F8" s="3"/>
      <c r="G8" s="3"/>
      <c r="H8" s="3"/>
      <c r="I8" s="3" t="e">
        <f>STDEV(B8,C8,D8,E8,F8,G8,H8)</f>
        <v>#DIV/0!</v>
      </c>
      <c r="J8" s="3" t="e">
        <f xml:space="preserve"> I8*F22</f>
        <v>#DIV/0!</v>
      </c>
      <c r="K8" s="3"/>
      <c r="L8" t="s">
        <v>28</v>
      </c>
    </row>
    <row r="9" spans="1:12" x14ac:dyDescent="0.25">
      <c r="A9" s="3" t="s">
        <v>9</v>
      </c>
      <c r="B9" s="3"/>
      <c r="C9" s="3"/>
      <c r="D9" s="3"/>
      <c r="E9" s="3"/>
      <c r="F9" s="3"/>
      <c r="G9" s="3"/>
      <c r="H9" s="3"/>
      <c r="I9" s="3" t="e">
        <f>STDEV(B9,C9,D9,E9,F9,G9,H9)</f>
        <v>#DIV/0!</v>
      </c>
      <c r="J9" s="3" t="e">
        <f>IF(AVERAGE(B9:H9)&lt;0,(I9*F22), (I9* F22)+AVERAGE(B9,C9,D9,E9,F9,G9,H9))</f>
        <v>#DIV/0!</v>
      </c>
      <c r="K9" s="3"/>
      <c r="L9" t="s">
        <v>29</v>
      </c>
    </row>
    <row r="11" spans="1:12" x14ac:dyDescent="0.25">
      <c r="A11" s="2" t="s">
        <v>6</v>
      </c>
      <c r="B11" s="3"/>
      <c r="C11" s="3"/>
      <c r="D11" s="3"/>
      <c r="E11" s="3"/>
      <c r="F11" s="3"/>
      <c r="G11" s="3"/>
      <c r="H11" s="3"/>
      <c r="I11" s="4"/>
      <c r="J11" s="4"/>
      <c r="K11" s="4"/>
    </row>
    <row r="12" spans="1:12" x14ac:dyDescent="0.25">
      <c r="A12" s="2" t="s">
        <v>19</v>
      </c>
      <c r="B12" s="6"/>
      <c r="C12" s="6"/>
      <c r="D12" s="6"/>
      <c r="E12" s="6"/>
      <c r="F12" s="6"/>
      <c r="G12" s="6"/>
      <c r="H12" s="6"/>
    </row>
    <row r="14" spans="1:12" x14ac:dyDescent="0.25">
      <c r="A14" s="5"/>
      <c r="B14" s="5" t="s">
        <v>8</v>
      </c>
      <c r="C14" s="2"/>
      <c r="D14" s="2"/>
      <c r="E14" s="2"/>
      <c r="F14" s="2"/>
      <c r="G14" s="2"/>
      <c r="H14" s="6"/>
    </row>
    <row r="15" spans="1:12" x14ac:dyDescent="0.25">
      <c r="A15" s="5"/>
      <c r="B15" s="5" t="s">
        <v>36</v>
      </c>
      <c r="C15" s="2"/>
      <c r="D15" s="2"/>
      <c r="E15" s="2"/>
      <c r="F15" s="2"/>
      <c r="G15" s="2"/>
      <c r="H15" s="6"/>
      <c r="J15" t="str">
        <f>IF((H15)="NO", "If all method blanks do not give a numerical result, do not use the MDLb result above, consult 40 CFR Part 136 Appendix B for instructions on calculating the MDLb.", "")</f>
        <v/>
      </c>
    </row>
    <row r="20" spans="1:6" ht="15.75" thickBot="1" x14ac:dyDescent="0.3"/>
    <row r="21" spans="1:6" ht="15.75" customHeight="1" thickBot="1" x14ac:dyDescent="0.3">
      <c r="D21" s="10" t="s">
        <v>21</v>
      </c>
      <c r="E21" s="7" t="s">
        <v>10</v>
      </c>
      <c r="F21" s="8"/>
    </row>
    <row r="22" spans="1:6" x14ac:dyDescent="0.25">
      <c r="A22" s="19" t="s">
        <v>26</v>
      </c>
      <c r="B22" s="19"/>
      <c r="C22" s="20"/>
      <c r="D22" s="12">
        <v>7</v>
      </c>
      <c r="E22" s="12">
        <v>6</v>
      </c>
      <c r="F22" s="12">
        <f>TINV(0.02,E22)</f>
        <v>3.1426684032909828</v>
      </c>
    </row>
    <row r="23" spans="1:6" x14ac:dyDescent="0.25">
      <c r="A23" s="19"/>
      <c r="B23" s="19"/>
      <c r="C23" s="20"/>
      <c r="D23" s="13">
        <v>8</v>
      </c>
      <c r="E23" s="13">
        <v>7</v>
      </c>
      <c r="F23" s="13">
        <f t="shared" ref="F23:F30" si="0">TINV(0.02,E23)</f>
        <v>2.997951566868529</v>
      </c>
    </row>
    <row r="24" spans="1:6" x14ac:dyDescent="0.25">
      <c r="D24" s="6">
        <v>9</v>
      </c>
      <c r="E24" s="6">
        <v>8</v>
      </c>
      <c r="F24" s="6">
        <f t="shared" si="0"/>
        <v>2.8964594477096224</v>
      </c>
    </row>
    <row r="25" spans="1:6" x14ac:dyDescent="0.25">
      <c r="D25" s="6">
        <v>10</v>
      </c>
      <c r="E25" s="6">
        <v>9</v>
      </c>
      <c r="F25" s="6">
        <f t="shared" si="0"/>
        <v>2.8214379250258084</v>
      </c>
    </row>
    <row r="26" spans="1:6" x14ac:dyDescent="0.25">
      <c r="D26" s="6">
        <v>11</v>
      </c>
      <c r="E26" s="6">
        <v>10</v>
      </c>
      <c r="F26" s="6">
        <f t="shared" si="0"/>
        <v>2.7637694581126966</v>
      </c>
    </row>
    <row r="27" spans="1:6" x14ac:dyDescent="0.25">
      <c r="D27" s="6">
        <v>12</v>
      </c>
      <c r="E27" s="6">
        <v>11</v>
      </c>
      <c r="F27" s="6">
        <f t="shared" si="0"/>
        <v>2.7180791838138614</v>
      </c>
    </row>
    <row r="28" spans="1:6" x14ac:dyDescent="0.25">
      <c r="D28" s="6">
        <v>13</v>
      </c>
      <c r="E28" s="6">
        <v>12</v>
      </c>
      <c r="F28" s="6">
        <f t="shared" si="0"/>
        <v>2.6809979931209149</v>
      </c>
    </row>
    <row r="29" spans="1:6" x14ac:dyDescent="0.25">
      <c r="D29" s="6">
        <v>14</v>
      </c>
      <c r="E29" s="6">
        <v>13</v>
      </c>
      <c r="F29" s="6">
        <f t="shared" si="0"/>
        <v>2.650308837912192</v>
      </c>
    </row>
    <row r="30" spans="1:6" x14ac:dyDescent="0.25">
      <c r="D30" s="6">
        <v>15</v>
      </c>
      <c r="E30" s="6">
        <v>14</v>
      </c>
      <c r="F30" s="6">
        <f t="shared" si="0"/>
        <v>2.6244940675900517</v>
      </c>
    </row>
    <row r="31" spans="1:6" x14ac:dyDescent="0.25">
      <c r="D31" s="3" t="s">
        <v>23</v>
      </c>
      <c r="E31" s="3" t="s">
        <v>24</v>
      </c>
    </row>
  </sheetData>
  <mergeCells count="2">
    <mergeCell ref="A22:C22"/>
    <mergeCell ref="A23:C23"/>
  </mergeCells>
  <dataValidations count="2">
    <dataValidation type="list" allowBlank="1" showInputMessage="1" showErrorMessage="1" sqref="H14" xr:uid="{3EEE1CC5-F052-4DAC-B74D-556712DCB596}">
      <formula1>"PASS, FAIL"</formula1>
    </dataValidation>
    <dataValidation type="list" allowBlank="1" showInputMessage="1" showErrorMessage="1" prompt="If the answer is NO, do not use the MDLb result above, consult 40 CFR Part 136 Appendix B for instructions on calculating the MDLb." sqref="H15" xr:uid="{84EE209F-75A4-4992-AA72-B90BE93CD379}">
      <formula1>"YES, NO"</formula1>
    </dataValidation>
  </dataValidation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workbookViewId="0">
      <selection activeCell="B8" sqref="B8"/>
    </sheetView>
  </sheetViews>
  <sheetFormatPr defaultRowHeight="15" x14ac:dyDescent="0.25"/>
  <cols>
    <col min="1" max="1" width="22.7109375" bestFit="1" customWidth="1"/>
    <col min="2" max="2" width="10.85546875" customWidth="1"/>
    <col min="3" max="3" width="10.85546875" bestFit="1" customWidth="1"/>
    <col min="4" max="4" width="14" customWidth="1"/>
    <col min="5" max="5" width="10.42578125" customWidth="1"/>
    <col min="6" max="6" width="12" bestFit="1" customWidth="1"/>
    <col min="7" max="7" width="10.85546875" bestFit="1" customWidth="1"/>
    <col min="8" max="9" width="11.7109375" customWidth="1"/>
    <col min="15" max="15" width="6.7109375" customWidth="1"/>
  </cols>
  <sheetData>
    <row r="1" spans="1:13" ht="18.75" x14ac:dyDescent="0.3">
      <c r="D1" s="11" t="s">
        <v>22</v>
      </c>
    </row>
    <row r="2" spans="1:13" x14ac:dyDescent="0.25">
      <c r="A2" t="s">
        <v>2</v>
      </c>
    </row>
    <row r="3" spans="1:13" x14ac:dyDescent="0.25">
      <c r="A3" t="s">
        <v>3</v>
      </c>
    </row>
    <row r="4" spans="1:13" x14ac:dyDescent="0.25">
      <c r="A4" t="s">
        <v>5</v>
      </c>
    </row>
    <row r="5" spans="1:13" x14ac:dyDescent="0.25">
      <c r="A5" t="s">
        <v>11</v>
      </c>
    </row>
    <row r="7" spans="1:13" x14ac:dyDescent="0.25">
      <c r="A7" s="1" t="s">
        <v>4</v>
      </c>
      <c r="B7" s="1" t="s">
        <v>12</v>
      </c>
      <c r="C7" s="1" t="s">
        <v>13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20</v>
      </c>
      <c r="J7" s="1" t="s">
        <v>0</v>
      </c>
      <c r="K7" s="1" t="s">
        <v>1</v>
      </c>
      <c r="L7" s="1" t="s">
        <v>7</v>
      </c>
    </row>
    <row r="8" spans="1:13" x14ac:dyDescent="0.25">
      <c r="A8" s="3" t="s">
        <v>27</v>
      </c>
      <c r="B8" s="3"/>
      <c r="C8" s="3"/>
      <c r="D8" s="3"/>
      <c r="E8" s="3"/>
      <c r="F8" s="3"/>
      <c r="G8" s="3"/>
      <c r="H8" s="3"/>
      <c r="I8" s="3"/>
      <c r="J8" s="3" t="e">
        <f>STDEV(B8,C8,D8,E8,F8,G8,H8,I8)</f>
        <v>#DIV/0!</v>
      </c>
      <c r="K8" s="3" t="e">
        <f xml:space="preserve"> J8*F23</f>
        <v>#DIV/0!</v>
      </c>
      <c r="L8" s="3"/>
      <c r="M8" t="s">
        <v>28</v>
      </c>
    </row>
    <row r="9" spans="1:13" x14ac:dyDescent="0.25">
      <c r="A9" s="3" t="s">
        <v>9</v>
      </c>
      <c r="B9" s="3"/>
      <c r="C9" s="3"/>
      <c r="D9" s="3"/>
      <c r="E9" s="3"/>
      <c r="F9" s="3"/>
      <c r="G9" s="3"/>
      <c r="H9" s="3"/>
      <c r="I9" s="3"/>
      <c r="J9" s="3" t="e">
        <f>STDEV(B9,C9,D9,E9,F9,G9,H9,I9)</f>
        <v>#DIV/0!</v>
      </c>
      <c r="K9" s="3" t="e">
        <f xml:space="preserve"> IF(AVERAGE(B9:I9)&lt;0,(J9*F23),J9* F23+AVERAGE(B9,C9,D9,E9,F9,G9,H9,I9))</f>
        <v>#DIV/0!</v>
      </c>
      <c r="L9" s="3"/>
      <c r="M9" t="s">
        <v>29</v>
      </c>
    </row>
    <row r="11" spans="1:13" x14ac:dyDescent="0.25">
      <c r="A11" s="2" t="s">
        <v>6</v>
      </c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</row>
    <row r="12" spans="1:13" x14ac:dyDescent="0.25">
      <c r="A12" s="2" t="s">
        <v>19</v>
      </c>
      <c r="B12" s="6"/>
      <c r="C12" s="6"/>
      <c r="D12" s="6"/>
      <c r="E12" s="6"/>
      <c r="F12" s="6"/>
      <c r="G12" s="6"/>
      <c r="H12" s="6"/>
      <c r="I12" s="6"/>
    </row>
    <row r="14" spans="1:13" x14ac:dyDescent="0.25">
      <c r="A14" s="5"/>
      <c r="B14" s="5" t="s">
        <v>8</v>
      </c>
      <c r="C14" s="2"/>
      <c r="D14" s="2"/>
      <c r="E14" s="2"/>
      <c r="F14" s="2"/>
      <c r="G14" s="2"/>
      <c r="H14" s="6"/>
    </row>
    <row r="15" spans="1:13" x14ac:dyDescent="0.25">
      <c r="A15" s="5"/>
      <c r="B15" s="5" t="s">
        <v>36</v>
      </c>
      <c r="C15" s="2"/>
      <c r="D15" s="2"/>
      <c r="E15" s="2"/>
      <c r="F15" s="2"/>
      <c r="G15" s="2"/>
      <c r="H15" s="6"/>
      <c r="J15" t="str">
        <f>IF((H15)="NO", "If all method blanks do not give a numerical result, do not use the MDLb result above, consult 40 CFR Part 136 Appendix B for instructions on calculating the MDLb.", "")</f>
        <v/>
      </c>
    </row>
    <row r="20" spans="1:15" ht="15.75" thickBot="1" x14ac:dyDescent="0.3"/>
    <row r="21" spans="1:15" ht="15.75" customHeight="1" thickBot="1" x14ac:dyDescent="0.3">
      <c r="D21" s="10" t="s">
        <v>21</v>
      </c>
      <c r="E21" s="7" t="s">
        <v>10</v>
      </c>
      <c r="F21" s="8"/>
      <c r="H21" s="14"/>
      <c r="I21" s="14"/>
      <c r="J21" s="14"/>
      <c r="K21" s="14"/>
      <c r="L21" s="14"/>
      <c r="M21" s="14"/>
      <c r="N21" s="14"/>
      <c r="O21" s="14"/>
    </row>
    <row r="22" spans="1:15" x14ac:dyDescent="0.25">
      <c r="A22" s="19"/>
      <c r="B22" s="19"/>
      <c r="C22" s="20"/>
      <c r="D22" s="15">
        <v>7</v>
      </c>
      <c r="E22" s="15">
        <v>6</v>
      </c>
      <c r="F22" s="15">
        <f>TINV(0.02,E22)</f>
        <v>3.1426684032909828</v>
      </c>
      <c r="H22" s="14"/>
      <c r="I22" s="14"/>
      <c r="J22" s="14"/>
      <c r="K22" s="14"/>
      <c r="L22" s="14"/>
      <c r="M22" s="14"/>
      <c r="N22" s="14"/>
      <c r="O22" s="14"/>
    </row>
    <row r="23" spans="1:15" x14ac:dyDescent="0.25">
      <c r="A23" s="19" t="s">
        <v>25</v>
      </c>
      <c r="B23" s="19"/>
      <c r="C23" s="20"/>
      <c r="D23" s="9">
        <v>8</v>
      </c>
      <c r="E23" s="9">
        <v>7</v>
      </c>
      <c r="F23" s="9">
        <f t="shared" ref="F23:F26" si="0">TINV(0.02,E23)</f>
        <v>2.997951566868529</v>
      </c>
      <c r="H23" s="14"/>
      <c r="I23" s="14"/>
      <c r="J23" s="14"/>
      <c r="K23" s="14"/>
      <c r="L23" s="14"/>
      <c r="M23" s="14"/>
      <c r="N23" s="14"/>
      <c r="O23" s="14"/>
    </row>
    <row r="24" spans="1:15" x14ac:dyDescent="0.25">
      <c r="D24" s="6">
        <v>9</v>
      </c>
      <c r="E24" s="6">
        <v>8</v>
      </c>
      <c r="F24" s="6">
        <f t="shared" si="0"/>
        <v>2.8964594477096224</v>
      </c>
    </row>
    <row r="25" spans="1:15" x14ac:dyDescent="0.25">
      <c r="D25" s="6">
        <v>10</v>
      </c>
      <c r="E25" s="6">
        <v>9</v>
      </c>
      <c r="F25" s="6">
        <f t="shared" si="0"/>
        <v>2.8214379250258084</v>
      </c>
    </row>
    <row r="26" spans="1:15" x14ac:dyDescent="0.25">
      <c r="D26" s="6">
        <v>11</v>
      </c>
      <c r="E26" s="6">
        <v>10</v>
      </c>
      <c r="F26" s="6">
        <f t="shared" si="0"/>
        <v>2.7637694581126966</v>
      </c>
    </row>
    <row r="27" spans="1:15" x14ac:dyDescent="0.25">
      <c r="D27" s="6">
        <v>12</v>
      </c>
      <c r="E27" s="6">
        <v>11</v>
      </c>
      <c r="F27" s="6">
        <f t="shared" ref="F27:F30" si="1">TINV(0.02,E27)</f>
        <v>2.7180791838138614</v>
      </c>
    </row>
    <row r="28" spans="1:15" x14ac:dyDescent="0.25">
      <c r="D28" s="6">
        <v>13</v>
      </c>
      <c r="E28" s="6">
        <v>12</v>
      </c>
      <c r="F28" s="6">
        <f t="shared" si="1"/>
        <v>2.6809979931209149</v>
      </c>
    </row>
    <row r="29" spans="1:15" x14ac:dyDescent="0.25">
      <c r="D29" s="6">
        <v>14</v>
      </c>
      <c r="E29" s="6">
        <v>13</v>
      </c>
      <c r="F29" s="6">
        <f t="shared" si="1"/>
        <v>2.650308837912192</v>
      </c>
    </row>
    <row r="30" spans="1:15" x14ac:dyDescent="0.25">
      <c r="D30" s="6">
        <v>15</v>
      </c>
      <c r="E30" s="6">
        <v>14</v>
      </c>
      <c r="F30" s="6">
        <f t="shared" si="1"/>
        <v>2.6244940675900517</v>
      </c>
    </row>
    <row r="31" spans="1:15" x14ac:dyDescent="0.25">
      <c r="D31" s="3" t="s">
        <v>23</v>
      </c>
      <c r="E31" s="3" t="s">
        <v>24</v>
      </c>
    </row>
  </sheetData>
  <mergeCells count="2">
    <mergeCell ref="A23:C23"/>
    <mergeCell ref="A22:C22"/>
  </mergeCells>
  <dataValidations count="2">
    <dataValidation type="list" allowBlank="1" showInputMessage="1" showErrorMessage="1" sqref="H14:I14" xr:uid="{00000000-0002-0000-0000-000000000000}">
      <formula1>"PASS, FAIL"</formula1>
    </dataValidation>
    <dataValidation type="list" allowBlank="1" showInputMessage="1" showErrorMessage="1" prompt="If the answer is NO, do not use the MDLb result above, consult 40 CFR Part 136 Appendix B for instructions on calculating the MDLb." sqref="H15" xr:uid="{A085F7CF-6D03-44CD-AB8C-80680FD19C2C}">
      <formula1>"YES, NO"</formula1>
    </dataValidation>
  </dataValidations>
  <pageMargins left="0.7" right="0.7" top="0.75" bottom="0.75" header="0.3" footer="0.3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20E1-4E87-4CDE-A38D-7A5FC59A45CA}">
  <dimension ref="A1:S31"/>
  <sheetViews>
    <sheetView workbookViewId="0">
      <selection activeCell="B8" sqref="B8"/>
    </sheetView>
  </sheetViews>
  <sheetFormatPr defaultRowHeight="15" x14ac:dyDescent="0.25"/>
  <cols>
    <col min="1" max="1" width="22.7109375" bestFit="1" customWidth="1"/>
    <col min="2" max="2" width="10.85546875" customWidth="1"/>
    <col min="3" max="3" width="10.85546875" bestFit="1" customWidth="1"/>
    <col min="4" max="4" width="14" customWidth="1"/>
    <col min="5" max="5" width="10.42578125" customWidth="1"/>
    <col min="6" max="6" width="12" bestFit="1" customWidth="1"/>
    <col min="7" max="7" width="10.85546875" bestFit="1" customWidth="1"/>
    <col min="8" max="10" width="10.85546875" customWidth="1"/>
    <col min="11" max="13" width="11.85546875" bestFit="1" customWidth="1"/>
    <col min="19" max="19" width="6.7109375" customWidth="1"/>
  </cols>
  <sheetData>
    <row r="1" spans="1:17" ht="18.75" x14ac:dyDescent="0.3">
      <c r="D1" s="11" t="s">
        <v>22</v>
      </c>
    </row>
    <row r="2" spans="1:17" x14ac:dyDescent="0.25">
      <c r="A2" t="s">
        <v>2</v>
      </c>
    </row>
    <row r="3" spans="1:17" x14ac:dyDescent="0.25">
      <c r="A3" t="s">
        <v>3</v>
      </c>
    </row>
    <row r="4" spans="1:17" x14ac:dyDescent="0.25">
      <c r="A4" t="s">
        <v>5</v>
      </c>
    </row>
    <row r="5" spans="1:17" x14ac:dyDescent="0.25">
      <c r="A5" t="s">
        <v>11</v>
      </c>
    </row>
    <row r="7" spans="1:17" x14ac:dyDescent="0.25">
      <c r="A7" s="16" t="s">
        <v>4</v>
      </c>
      <c r="B7" s="16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6" t="s">
        <v>17</v>
      </c>
      <c r="H7" s="16" t="s">
        <v>18</v>
      </c>
      <c r="I7" s="16" t="s">
        <v>20</v>
      </c>
      <c r="J7" s="16" t="s">
        <v>31</v>
      </c>
      <c r="K7" s="16" t="s">
        <v>32</v>
      </c>
      <c r="L7" s="16" t="s">
        <v>33</v>
      </c>
      <c r="M7" s="16" t="s">
        <v>34</v>
      </c>
      <c r="N7" s="16" t="s">
        <v>0</v>
      </c>
      <c r="O7" s="16" t="s">
        <v>1</v>
      </c>
      <c r="P7" s="16" t="s">
        <v>7</v>
      </c>
    </row>
    <row r="8" spans="1:17" x14ac:dyDescent="0.25">
      <c r="A8" s="3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e">
        <f>STDEV(B8:M8)</f>
        <v>#DIV/0!</v>
      </c>
      <c r="O8" s="3" t="e">
        <f xml:space="preserve"> N8*F27</f>
        <v>#DIV/0!</v>
      </c>
      <c r="P8" s="3"/>
      <c r="Q8" t="s">
        <v>28</v>
      </c>
    </row>
    <row r="9" spans="1:17" x14ac:dyDescent="0.25">
      <c r="A9" s="3" t="s">
        <v>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 t="e">
        <f>STDEV(B9:M9)</f>
        <v>#DIV/0!</v>
      </c>
      <c r="O9" s="3" t="e">
        <f>IF(AVERAGE(B9:M9)&lt;0,(N9*F27),(N9* F27)+AVERAGE(B9:M9))</f>
        <v>#DIV/0!</v>
      </c>
      <c r="P9" s="3"/>
      <c r="Q9" t="s">
        <v>29</v>
      </c>
    </row>
    <row r="11" spans="1:17" x14ac:dyDescent="0.25">
      <c r="A11" s="2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4"/>
      <c r="O11" s="4"/>
      <c r="P11" s="4"/>
    </row>
    <row r="12" spans="1:17" x14ac:dyDescent="0.25">
      <c r="A12" s="2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4" spans="1:17" x14ac:dyDescent="0.25">
      <c r="A14" s="5"/>
      <c r="B14" s="5" t="s">
        <v>8</v>
      </c>
      <c r="C14" s="2"/>
      <c r="D14" s="2"/>
      <c r="E14" s="2"/>
      <c r="F14" s="2"/>
      <c r="G14" s="6"/>
      <c r="H14" s="2"/>
      <c r="I14" s="2"/>
      <c r="J14" s="2"/>
      <c r="K14" s="2"/>
    </row>
    <row r="15" spans="1:17" x14ac:dyDescent="0.25">
      <c r="A15" s="5"/>
      <c r="B15" s="5" t="s">
        <v>36</v>
      </c>
      <c r="C15" s="2"/>
      <c r="D15" s="2"/>
      <c r="E15" s="2"/>
      <c r="F15" s="2"/>
      <c r="G15" s="6"/>
      <c r="J15" t="str">
        <f>IF((G15)="NO", "If all method blanks do not give a numerical result, do not use the MDLb result above, consult 40 CFR Part 136 Appendix B for instructions on calculating the MDLb.", "")</f>
        <v/>
      </c>
      <c r="K15" s="2"/>
    </row>
    <row r="20" spans="1:19" ht="15.75" thickBot="1" x14ac:dyDescent="0.3"/>
    <row r="21" spans="1:19" ht="15.75" customHeight="1" thickBot="1" x14ac:dyDescent="0.3">
      <c r="D21" s="10" t="s">
        <v>21</v>
      </c>
      <c r="E21" s="7" t="s">
        <v>10</v>
      </c>
      <c r="F21" s="8"/>
      <c r="L21" s="14"/>
      <c r="M21" s="14"/>
      <c r="N21" s="14"/>
      <c r="O21" s="14"/>
      <c r="P21" s="14"/>
      <c r="Q21" s="14"/>
      <c r="R21" s="14"/>
      <c r="S21" s="14"/>
    </row>
    <row r="22" spans="1:19" x14ac:dyDescent="0.25">
      <c r="C22" s="17"/>
      <c r="D22" s="15">
        <v>7</v>
      </c>
      <c r="E22" s="15">
        <v>6</v>
      </c>
      <c r="F22" s="15">
        <f>TINV(0.02,E22)</f>
        <v>3.1426684032909828</v>
      </c>
      <c r="L22" s="14"/>
      <c r="M22" s="14"/>
      <c r="N22" s="14"/>
      <c r="O22" s="14"/>
      <c r="P22" s="14"/>
      <c r="Q22" s="14"/>
      <c r="R22" s="14"/>
      <c r="S22" s="14"/>
    </row>
    <row r="23" spans="1:19" x14ac:dyDescent="0.25">
      <c r="C23" s="17"/>
      <c r="D23" s="13">
        <v>8</v>
      </c>
      <c r="E23" s="13">
        <v>7</v>
      </c>
      <c r="F23" s="13">
        <f t="shared" ref="F23:F30" si="0">TINV(0.02,E23)</f>
        <v>2.997951566868529</v>
      </c>
      <c r="L23" s="14"/>
      <c r="M23" s="14"/>
      <c r="N23" s="14"/>
      <c r="O23" s="14"/>
      <c r="P23" s="14"/>
      <c r="Q23" s="14"/>
      <c r="R23" s="14"/>
      <c r="S23" s="14"/>
    </row>
    <row r="24" spans="1:19" x14ac:dyDescent="0.25">
      <c r="D24" s="6">
        <v>9</v>
      </c>
      <c r="E24" s="6">
        <v>8</v>
      </c>
      <c r="F24" s="6">
        <f t="shared" si="0"/>
        <v>2.8964594477096224</v>
      </c>
    </row>
    <row r="25" spans="1:19" x14ac:dyDescent="0.25">
      <c r="D25" s="6">
        <v>10</v>
      </c>
      <c r="E25" s="6">
        <v>9</v>
      </c>
      <c r="F25" s="6">
        <f t="shared" si="0"/>
        <v>2.8214379250258084</v>
      </c>
    </row>
    <row r="26" spans="1:19" x14ac:dyDescent="0.25">
      <c r="D26" s="6">
        <v>11</v>
      </c>
      <c r="E26" s="6">
        <v>10</v>
      </c>
      <c r="F26" s="6">
        <f t="shared" si="0"/>
        <v>2.7637694581126966</v>
      </c>
    </row>
    <row r="27" spans="1:19" x14ac:dyDescent="0.25">
      <c r="A27" s="19" t="s">
        <v>35</v>
      </c>
      <c r="B27" s="19"/>
      <c r="C27" s="20"/>
      <c r="D27" s="18">
        <v>12</v>
      </c>
      <c r="E27" s="18">
        <v>11</v>
      </c>
      <c r="F27" s="18">
        <f t="shared" si="0"/>
        <v>2.7180791838138614</v>
      </c>
    </row>
    <row r="28" spans="1:19" x14ac:dyDescent="0.25">
      <c r="D28" s="6">
        <v>13</v>
      </c>
      <c r="E28" s="6">
        <v>12</v>
      </c>
      <c r="F28" s="6">
        <f t="shared" si="0"/>
        <v>2.6809979931209149</v>
      </c>
    </row>
    <row r="29" spans="1:19" x14ac:dyDescent="0.25">
      <c r="D29" s="6">
        <v>14</v>
      </c>
      <c r="E29" s="6">
        <v>13</v>
      </c>
      <c r="F29" s="6">
        <f t="shared" si="0"/>
        <v>2.650308837912192</v>
      </c>
    </row>
    <row r="30" spans="1:19" x14ac:dyDescent="0.25">
      <c r="D30" s="6">
        <v>15</v>
      </c>
      <c r="E30" s="6">
        <v>14</v>
      </c>
      <c r="F30" s="6">
        <f t="shared" si="0"/>
        <v>2.6244940675900517</v>
      </c>
    </row>
    <row r="31" spans="1:19" x14ac:dyDescent="0.25">
      <c r="D31" s="3" t="s">
        <v>23</v>
      </c>
      <c r="E31" s="3" t="s">
        <v>24</v>
      </c>
    </row>
  </sheetData>
  <mergeCells count="1">
    <mergeCell ref="A27:C27"/>
  </mergeCells>
  <dataValidations count="2">
    <dataValidation type="list" allowBlank="1" showInputMessage="1" showErrorMessage="1" sqref="G14" xr:uid="{98B592EB-AE90-4CBD-8C4A-5DBB6C801169}">
      <formula1>"PASS, FAIL"</formula1>
    </dataValidation>
    <dataValidation type="list" allowBlank="1" showInputMessage="1" showErrorMessage="1" prompt="If the answer is NO, do not use the MDLb result above, consult 40 CFR Part 136 Appendix B for instructions on calculating the MDLb." sqref="G15" xr:uid="{C06E68B3-8AA3-4C5C-8D9F-F7AAA4B030AD}">
      <formula1>"YES, NO"</formula1>
    </dataValidation>
  </dataValidations>
  <pageMargins left="0.7" right="0.7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Preamble</vt:lpstr>
      <vt:lpstr>Initial</vt:lpstr>
      <vt:lpstr>Ongoing</vt:lpstr>
      <vt:lpstr>12-set</vt:lpstr>
      <vt:lpstr>'12-set'!Print_Area</vt:lpstr>
      <vt:lpstr>Initial!Print_Area</vt:lpstr>
      <vt:lpstr>Ongoing!Print_Area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millerpm</dc:creator>
  <cp:lastModifiedBy>Eric W. Rice</cp:lastModifiedBy>
  <cp:lastPrinted>2017-01-11T16:16:51Z</cp:lastPrinted>
  <dcterms:created xsi:type="dcterms:W3CDTF">2016-12-30T15:57:21Z</dcterms:created>
  <dcterms:modified xsi:type="dcterms:W3CDTF">2026-10-09T18:19:15Z</dcterms:modified>
</cp:coreProperties>
</file>